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0" yWindow="48" windowWidth="15084" windowHeight="931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<sst xmlns="http://schemas.openxmlformats.org/spreadsheetml/2006/main" count="34" uniqueCount="34">
  <si>
    <t>drop calculations (Excel)</t>
  </si>
  <si>
    <t>enter given values in bordered cells only to solve for variables</t>
  </si>
  <si>
    <t>Jim Sundahl</t>
  </si>
  <si>
    <t>mass (kg)</t>
  </si>
  <si>
    <t>energy (J)</t>
  </si>
  <si>
    <t>velocity (m/s)</t>
  </si>
  <si>
    <t>height (m)</t>
  </si>
  <si>
    <t>kph</t>
  </si>
  <si>
    <t>weight (lb)</t>
  </si>
  <si>
    <t>energy (ft-lb)</t>
  </si>
  <si>
    <t>velocity (fps)</t>
  </si>
  <si>
    <t>height (ft)</t>
  </si>
  <si>
    <t>mph</t>
  </si>
  <si>
    <t>given Joules:</t>
  </si>
  <si>
    <t>given height (m)</t>
  </si>
  <si>
    <t>given velocity (m/s)</t>
  </si>
  <si>
    <t>given velocity (kph)</t>
  </si>
  <si>
    <t>given ft-lb:</t>
  </si>
  <si>
    <t>given height (ft)</t>
  </si>
  <si>
    <t>given velocity  (ft/s)</t>
  </si>
  <si>
    <t>given velocity (mph)</t>
  </si>
  <si>
    <t>conversions:</t>
  </si>
  <si>
    <t>1 ft-lb= .7376 J</t>
  </si>
  <si>
    <t>1 ft = .3048 m</t>
  </si>
  <si>
    <t>1 fps = .3048 m/s</t>
  </si>
  <si>
    <t>1 mph = 1.609 kph</t>
  </si>
  <si>
    <t>formulas:</t>
  </si>
  <si>
    <t>energy = 1/2 mass*velocity^2</t>
  </si>
  <si>
    <t>velocity = (2gh)^0.5</t>
  </si>
  <si>
    <t>height = energy/(mass*g)</t>
  </si>
  <si>
    <t>energy = mass*g*h</t>
  </si>
  <si>
    <t>constants:</t>
  </si>
  <si>
    <t>1 g = 9.80665 m/s^2 or 32.174 ft/s^2</t>
  </si>
  <si>
    <t>1 lb weight = .03108 lb mass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</si>
</sst>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16.50390625" style="0" customWidth="1"/>
    <col min="2" max="16384" width="11.50390625" style="0" customWidth="1"/>
  </cols>
  <sheetData>
    <row r="1" spans="1:10" ht="12.75">
      <c r="A1" t="s">
        <v>0</v>
      </c>
      <c r="C1" t="s">
        <v>1</v>
      </c>
      <c r="I1" t="s">
        <v>2</v>
      </c>
      <c r="J1" s="3">
        <v>34285</v>
      </c>
    </row>
    <row r="3" spans="2:11" ht="12.75"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5" spans="1:11" ht="12.75">
      <c r="A5" t="s">
        <v>13</v>
      </c>
      <c r="B5" s="4">
        <v>5</v>
      </c>
      <c r="C5" s="4">
        <v>40</v>
      </c>
      <c r="D5">
        <f>SQRT(2*9.80665*E5)</f>
        <v>4</v>
      </c>
      <c r="E5" s="1">
        <f>C5/(B5*9.80665)</f>
        <v>0.8157729703823426</v>
      </c>
      <c r="F5">
        <f>D5*3.6</f>
        <v>14.4</v>
      </c>
      <c r="G5" s="2">
        <f>B5/0.4536</f>
        <v>11.022927689594356</v>
      </c>
      <c r="H5" s="2">
        <f>G5*J5</f>
        <v>29.50198971013832</v>
      </c>
      <c r="I5" s="2">
        <f>D5/0.3048</f>
        <v>13.123359580052492</v>
      </c>
      <c r="J5" s="1">
        <f>E5/0.3048</f>
        <v>2.6764205065037485</v>
      </c>
      <c r="K5" s="2">
        <f>I5*3600/5280</f>
        <v>8.947745168217608</v>
      </c>
    </row>
    <row r="7" spans="1:11" ht="12.75">
      <c r="A7" t="s">
        <v>14</v>
      </c>
      <c r="B7" s="4">
        <v>5</v>
      </c>
      <c r="C7" s="2">
        <f>0.5*B7*D7^2</f>
        <v>49.03324999999999</v>
      </c>
      <c r="D7" s="1">
        <f>SQRT(2*9.80665*E7)</f>
        <v>4.428690551393267</v>
      </c>
      <c r="E7" s="4">
        <v>1</v>
      </c>
      <c r="F7" s="2">
        <f>D7*3.6</f>
        <v>15.94328598501576</v>
      </c>
      <c r="G7" s="2">
        <f>B7/0.4536</f>
        <v>11.022927689594356</v>
      </c>
      <c r="H7" s="2">
        <f>G7*J7</f>
        <v>36.164460923865995</v>
      </c>
      <c r="I7" s="2">
        <f>D7/0.3048</f>
        <v>14.529824643678696</v>
      </c>
      <c r="J7" s="1">
        <f>E7/0.3048</f>
        <v>3.280839895013123</v>
      </c>
      <c r="K7" s="2">
        <f>I7*3600/5280</f>
        <v>9.90669862069002</v>
      </c>
    </row>
    <row r="8" ht="12.75">
      <c r="B8" s="5"/>
    </row>
    <row r="9" spans="1:11" ht="12.75">
      <c r="A9" t="s">
        <v>15</v>
      </c>
      <c r="B9" s="4">
        <v>5</v>
      </c>
      <c r="C9" s="2">
        <f>0.5*B9*D9^2</f>
        <v>52.212250000000004</v>
      </c>
      <c r="D9" s="4">
        <v>4.57</v>
      </c>
      <c r="E9" s="1">
        <f>C9/(B9*9.80665)</f>
        <v>1.064833556821137</v>
      </c>
      <c r="F9" s="2">
        <f>D9*3.6</f>
        <v>16.452</v>
      </c>
      <c r="G9" s="2">
        <f>B9/0.4536</f>
        <v>11.022927689594356</v>
      </c>
      <c r="H9" s="2">
        <f>G9*J9</f>
        <v>38.50913155607925</v>
      </c>
      <c r="I9" s="2">
        <f aca="true" t="shared" si="0" ref="I9:J11">D9/0.3048</f>
        <v>14.993438320209973</v>
      </c>
      <c r="J9" s="1">
        <f t="shared" si="0"/>
        <v>3.4935484147675093</v>
      </c>
      <c r="K9" s="2">
        <f>I9*3600/5280</f>
        <v>10.222798854688618</v>
      </c>
    </row>
    <row r="10" ht="12.75">
      <c r="B10" s="5"/>
    </row>
    <row r="11" spans="1:11" ht="12.75">
      <c r="A11" t="s">
        <v>16</v>
      </c>
      <c r="B11" s="4">
        <v>5</v>
      </c>
      <c r="C11" s="2">
        <f>0.5*B11*D11^2</f>
        <v>49.38271604938272</v>
      </c>
      <c r="D11" s="2">
        <f>F11/3.6</f>
        <v>4.444444444444445</v>
      </c>
      <c r="E11" s="1">
        <f>C11/(B11*9.80665)</f>
        <v>1.0071271239288182</v>
      </c>
      <c r="F11" s="4">
        <v>16</v>
      </c>
      <c r="G11" s="2">
        <f>B11/0.4536</f>
        <v>11.022927689594356</v>
      </c>
      <c r="H11" s="2">
        <f>G11*J11</f>
        <v>36.42220951868929</v>
      </c>
      <c r="I11" s="2">
        <f t="shared" si="0"/>
        <v>14.581510644502771</v>
      </c>
      <c r="J11" s="1">
        <f t="shared" si="0"/>
        <v>3.3042228475354927</v>
      </c>
      <c r="K11" s="2">
        <f>I11*3600/5280</f>
        <v>9.941939075797345</v>
      </c>
    </row>
    <row r="13" spans="1:11" ht="12.75">
      <c r="A13" t="s">
        <v>17</v>
      </c>
      <c r="B13" s="2">
        <f>G13*0.4536</f>
        <v>4.9896</v>
      </c>
      <c r="C13" s="2">
        <f>0.5*B13*D13^2</f>
        <v>40.67516126112769</v>
      </c>
      <c r="D13" s="2">
        <f>I13*0.3048</f>
        <v>4.037818318862979</v>
      </c>
      <c r="E13" s="1">
        <f>J13*0.3048</f>
        <v>0.8312727272727273</v>
      </c>
      <c r="F13" s="2">
        <f>D13*3.6</f>
        <v>14.536145947906725</v>
      </c>
      <c r="G13" s="4">
        <v>11</v>
      </c>
      <c r="H13" s="4">
        <v>30</v>
      </c>
      <c r="I13" s="2">
        <f>(2*32.174*J13)^0.5</f>
        <v>13.247435429340483</v>
      </c>
      <c r="J13" s="2">
        <f>H13/G13</f>
        <v>2.727272727272727</v>
      </c>
      <c r="K13" s="2">
        <f>I13*3600/5280</f>
        <v>9.032342338186693</v>
      </c>
    </row>
    <row r="14" spans="6:7" ht="12.75">
      <c r="F14" s="2"/>
      <c r="G14" s="6"/>
    </row>
    <row r="15" spans="1:11" ht="12.75">
      <c r="A15" t="s">
        <v>18</v>
      </c>
      <c r="B15" s="2">
        <f>G15*0.4536</f>
        <v>4.9896</v>
      </c>
      <c r="C15" s="2">
        <f>0.5*B15*D15^2</f>
        <v>59.65690318298731</v>
      </c>
      <c r="D15" s="2">
        <f>I15*0.3048</f>
        <v>4.8900408251547365</v>
      </c>
      <c r="E15" s="1">
        <f>J15*0.3048</f>
        <v>1.2192</v>
      </c>
      <c r="F15" s="2">
        <f>D15*3.6</f>
        <v>17.604146970557053</v>
      </c>
      <c r="G15" s="4">
        <v>11</v>
      </c>
      <c r="H15">
        <f>G15*J15</f>
        <v>44</v>
      </c>
      <c r="I15" s="2">
        <f>(2*32.174*J15)^0.5</f>
        <v>16.04344102741055</v>
      </c>
      <c r="J15" s="4">
        <v>4</v>
      </c>
      <c r="K15" s="2">
        <f>I15*3600/5280</f>
        <v>10.938709791416285</v>
      </c>
    </row>
    <row r="16" spans="6:7" ht="12.75">
      <c r="F16" s="2"/>
      <c r="G16" s="5"/>
    </row>
    <row r="17" spans="1:11" ht="12.75">
      <c r="A17" t="s">
        <v>19</v>
      </c>
      <c r="B17" s="2">
        <f>G17*0.4536</f>
        <v>4.9896</v>
      </c>
      <c r="C17" s="2">
        <f>0.5*B17*D17^2</f>
        <v>52.1492634432</v>
      </c>
      <c r="D17" s="2">
        <f aca="true" t="shared" si="1" ref="D17:E19">I17*0.3048</f>
        <v>4.572</v>
      </c>
      <c r="E17" s="1">
        <f t="shared" si="1"/>
        <v>1.0657673898178655</v>
      </c>
      <c r="F17" s="2">
        <f>D17*3.6</f>
        <v>16.4592</v>
      </c>
      <c r="G17" s="4">
        <v>11</v>
      </c>
      <c r="H17" s="2">
        <f>0.5*G17/32.174*I17^2</f>
        <v>38.46273388450302</v>
      </c>
      <c r="I17" s="4">
        <v>15</v>
      </c>
      <c r="J17" s="1">
        <f>H17/G17</f>
        <v>3.496612171318456</v>
      </c>
      <c r="K17" s="2">
        <f>I17*3600/5280</f>
        <v>10.227272727272727</v>
      </c>
    </row>
    <row r="18" ht="12.75">
      <c r="G18" s="5"/>
    </row>
    <row r="19" spans="1:11" ht="12.75">
      <c r="A19" t="s">
        <v>20</v>
      </c>
      <c r="B19" s="2">
        <f>G19*0.4536</f>
        <v>4.9896</v>
      </c>
      <c r="C19" s="2">
        <f>0.5*B19*D19^2</f>
        <v>97.72025140297733</v>
      </c>
      <c r="D19" s="2">
        <f t="shared" si="1"/>
        <v>6.258560000000001</v>
      </c>
      <c r="E19" s="1">
        <f t="shared" si="1"/>
        <v>1.9970954601023605</v>
      </c>
      <c r="F19" s="2">
        <f>D19*3.6</f>
        <v>22.530816000000005</v>
      </c>
      <c r="G19" s="4">
        <v>11</v>
      </c>
      <c r="H19" s="2">
        <f>0.5*G19/32.174*I19^2</f>
        <v>72.07365505618755</v>
      </c>
      <c r="I19" s="2">
        <f>K19*5280/3600</f>
        <v>20.533333333333335</v>
      </c>
      <c r="J19" s="1">
        <f>H19/G19</f>
        <v>6.552150459653413</v>
      </c>
      <c r="K19" s="4">
        <v>14</v>
      </c>
    </row>
    <row r="21" spans="1:9" ht="12.75">
      <c r="A21" t="s">
        <v>21</v>
      </c>
      <c r="B21" t="s">
        <v>22</v>
      </c>
      <c r="D21" t="s">
        <v>23</v>
      </c>
      <c r="G21" t="s">
        <v>24</v>
      </c>
      <c r="I21" t="s">
        <v>25</v>
      </c>
    </row>
    <row r="23" spans="1:10" ht="12.75">
      <c r="A23" t="s">
        <v>26</v>
      </c>
      <c r="B23" t="s">
        <v>27</v>
      </c>
      <c r="E23" t="s">
        <v>28</v>
      </c>
      <c r="G23" t="s">
        <v>29</v>
      </c>
      <c r="J23" t="s">
        <v>30</v>
      </c>
    </row>
    <row r="25" spans="1:6" ht="12.75">
      <c r="A25" t="s">
        <v>31</v>
      </c>
      <c r="B25" t="s">
        <v>32</v>
      </c>
      <c r="F25" t="s">
        <v>33</v>
      </c>
    </row>
  </sheetData>
  <sheetProtection sheet="1" objects="1" scenarios="1"/>
  <printOptions horizontalCentered="1"/>
  <pageMargins left="0.3" right="0.3" top="1" bottom="1" header="0.5" footer="0.5"/>
  <pageSetup fitToHeight="1" fitToWidth="1" horizontalDpi="300" verticalDpi="3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Dropcalc</dc:title>
  <dc:subject>Calculations related to helmet drops</dc:subject>
  <dc:creator>Jim Sundahl</dc:creator>
  <cp:keywords/>
  <dc:description/>
  <cp:lastModifiedBy>R</cp:lastModifiedBy>
  <dcterms:created xsi:type="dcterms:W3CDTF">2002-06-23T15:34:16Z</dcterms:created>
  <dcterms:modified xsi:type="dcterms:W3CDTF">2002-06-23T15:34:16Z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